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Štandardy kvality za rok 2017\"/>
    </mc:Choice>
  </mc:AlternateContent>
  <bookViews>
    <workbookView xWindow="-15" yWindow="5670" windowWidth="19260" windowHeight="5715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52511"/>
</workbook>
</file>

<file path=xl/calcChain.xml><?xml version="1.0" encoding="utf-8"?>
<calcChain xmlns="http://schemas.openxmlformats.org/spreadsheetml/2006/main">
  <c r="C9" i="1" l="1"/>
  <c r="C13" i="3"/>
  <c r="CX4" i="15" s="1"/>
  <c r="C9" i="3"/>
  <c r="CT4" i="15" s="1"/>
  <c r="C5" i="3"/>
  <c r="CP4" i="15" s="1"/>
  <c r="D7" i="14"/>
  <c r="F7" i="14" s="1"/>
  <c r="DB4" i="15"/>
  <c r="DA4" i="15"/>
  <c r="CZ4" i="15"/>
  <c r="CW4" i="15"/>
  <c r="CU4" i="15"/>
  <c r="CS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D38" i="14"/>
  <c r="F38" i="14" s="1"/>
  <c r="D37" i="14"/>
  <c r="F37" i="14" s="1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AT4" i="15" s="1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i="14" s="1"/>
  <c r="D35" i="14"/>
  <c r="F35" i="14" s="1"/>
  <c r="D33" i="14"/>
  <c r="F33" i="14" s="1"/>
  <c r="D31" i="14"/>
  <c r="F31" i="14" s="1"/>
  <c r="D29" i="14"/>
  <c r="F29" i="14" s="1"/>
  <c r="D27" i="14"/>
  <c r="F27" i="14" s="1"/>
  <c r="D25" i="14"/>
  <c r="F25" i="14" s="1"/>
  <c r="D23" i="14"/>
  <c r="F23" i="14" s="1"/>
  <c r="D21" i="14"/>
  <c r="F21" i="14" s="1"/>
  <c r="D19" i="14"/>
  <c r="F19" i="14" s="1"/>
  <c r="D17" i="14"/>
  <c r="F17" i="14" s="1"/>
  <c r="D15" i="14"/>
  <c r="F15" i="14" s="1"/>
  <c r="D13" i="14"/>
  <c r="F13" i="14" s="1"/>
  <c r="D11" i="14"/>
  <c r="F11" i="14" s="1"/>
  <c r="D9" i="14"/>
  <c r="F9" i="14" s="1"/>
  <c r="C11" i="3" l="1"/>
  <c r="CV4" i="15" s="1"/>
  <c r="C7" i="3"/>
  <c r="CR4" i="15" s="1"/>
  <c r="DC4" i="15"/>
  <c r="B1" i="9"/>
  <c r="F40" i="14"/>
  <c r="CY4" i="15" s="1"/>
  <c r="F20" i="9"/>
  <c r="K20" i="9"/>
  <c r="CN4" i="15" s="1"/>
  <c r="J20" i="9"/>
  <c r="I20" i="9"/>
  <c r="BI4" i="15" s="1"/>
  <c r="H20" i="9"/>
  <c r="BH4" i="15" s="1"/>
  <c r="G20" i="9"/>
  <c r="E20" i="9"/>
  <c r="D20" i="9"/>
  <c r="C20" i="9"/>
  <c r="B20" i="9"/>
  <c r="J21" i="9" l="1"/>
  <c r="CO4" i="15" s="1"/>
  <c r="CM4" i="15"/>
  <c r="B5" i="4"/>
  <c r="D21" i="9"/>
  <c r="F21" i="9"/>
  <c r="H21" i="9"/>
  <c r="BJ4" i="15" s="1"/>
  <c r="B21" i="9"/>
</calcChain>
</file>

<file path=xl/sharedStrings.xml><?xml version="1.0" encoding="utf-8"?>
<sst xmlns="http://schemas.openxmlformats.org/spreadsheetml/2006/main" count="353" uniqueCount="216">
  <si>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</si>
  <si>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</si>
  <si>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</si>
  <si>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</si>
  <si>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</si>
  <si>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</si>
  <si>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</si>
  <si>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</si>
  <si>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</si>
  <si>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</si>
  <si>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</si>
  <si>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</si>
  <si>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</si>
  <si>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</si>
  <si>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</si>
  <si>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</si>
  <si>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</si>
  <si>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</si>
  <si>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</si>
  <si>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</si>
  <si>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</si>
  <si>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</si>
  <si>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</si>
  <si>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</si>
  <si>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</si>
  <si>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</si>
  <si>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</si>
  <si>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</si>
  <si>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</si>
  <si>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</si>
  <si>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</si>
  <si>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</si>
  <si>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</si>
  <si>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</si>
  <si>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</si>
  <si>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</si>
  <si>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</si>
  <si>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</si>
  <si>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</si>
  <si>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</si>
  <si>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</si>
  <si>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</si>
  <si>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</si>
  <si>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</si>
  <si>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</si>
  <si>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</si>
  <si>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</si>
  <si>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</si>
  <si>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</si>
  <si>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</si>
  <si>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</si>
  <si>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</si>
  <si>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</si>
  <si>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</si>
  <si>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</si>
  <si>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</si>
  <si>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</si>
  <si>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</si>
  <si>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</si>
  <si>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</si>
  <si>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</si>
  <si>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</si>
  <si>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</si>
  <si>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</si>
  <si>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</si>
  <si>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</si>
  <si>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</si>
  <si>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</si>
  <si>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</si>
  <si>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</si>
  <si>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</si>
  <si>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</si>
  <si>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</si>
  <si>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</si>
  <si>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</si>
  <si>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</si>
  <si>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</si>
  <si>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</si>
  <si>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</si>
  <si>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</si>
  <si>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</si>
  <si>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</si>
  <si>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</si>
  <si>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</si>
  <si>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</si>
  <si>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</si>
  <si>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</si>
  <si>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</si>
  <si>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</si>
  <si>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</si>
  <si>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</si>
  <si>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</si>
  <si>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</si>
  <si>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</si>
  <si>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</si>
  <si>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</si>
  <si>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</si>
  <si>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</si>
  <si>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</si>
  <si>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</si>
  <si>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</si>
  <si>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</si>
  <si>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</si>
  <si>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</si>
  <si>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</si>
  <si>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</si>
  <si>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</si>
  <si>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</si>
  <si>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</si>
  <si>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</si>
  <si>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</si>
  <si>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</si>
  <si>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</si>
  <si>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</si>
  <si>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</si>
  <si>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</si>
  <si>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</si>
  <si>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</si>
  <si>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</si>
  <si>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</si>
  <si>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</si>
  <si>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</si>
  <si>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</si>
  <si>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</si>
  <si>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</si>
  <si>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</si>
  <si>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</si>
  <si>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</si>
  <si>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</si>
  <si>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</si>
  <si>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</si>
  <si>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</si>
  <si>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</si>
  <si>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</si>
  <si>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</si>
  <si>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</si>
  <si>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</si>
  <si>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</si>
  <si>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</si>
  <si>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</si>
  <si>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</si>
  <si>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</si>
  <si>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</si>
  <si>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</si>
  <si>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</si>
  <si>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</si>
  <si>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</si>
  <si>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</si>
  <si>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</si>
  <si>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</si>
  <si>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</si>
  <si>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</si>
  <si>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</si>
  <si>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</si>
  <si>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</si>
  <si>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</si>
  <si>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</si>
  <si>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</si>
  <si>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</si>
  <si>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</si>
  <si>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</si>
  <si>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</si>
  <si>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</si>
  <si>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</si>
  <si>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</si>
  <si>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</si>
  <si>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</si>
  <si>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</si>
  <si>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</si>
  <si>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</si>
  <si>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</si>
  <si>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</si>
  <si>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</si>
  <si>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</si>
  <si>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</si>
  <si>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</si>
  <si>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</si>
  <si>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</si>
  <si>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</si>
  <si>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</si>
  <si>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</si>
  <si>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</si>
  <si>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</si>
  <si>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</si>
  <si>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</si>
  <si>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</si>
  <si>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</si>
  <si>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</si>
  <si>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</si>
  <si>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</si>
  <si>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</si>
  <si>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</si>
  <si>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</si>
  <si>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</si>
  <si>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</si>
  <si>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</si>
  <si>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</si>
  <si>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</si>
  <si>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</si>
  <si>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</si>
  <si>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</si>
  <si>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</si>
  <si>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</si>
  <si>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</si>
  <si>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</si>
  <si>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</si>
  <si>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</si>
  <si>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</si>
  <si>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</si>
  <si>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</si>
  <si>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</si>
  <si>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IKA TRANS spol. s r. o.</t>
  </si>
  <si>
    <t>Nad traťou 26, 060 01 Kežmarok</t>
  </si>
  <si>
    <t>01.01.2017 - 31.12.2017</t>
  </si>
  <si>
    <t>Ing. Ingrid Hodulová</t>
  </si>
  <si>
    <t>0903 253 231 / hodulova@ikatrans.sk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</si>
</sst>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"/>
    <numFmt numFmtId="166" formatCode="#,##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166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165" fontId="0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0" borderId="1" xfId="0" applyFill="1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16" sqref="B16"/>
    </sheetView>
  </sheetViews>
  <sheetFormatPr defaultRowHeight="15" x14ac:dyDescent="0.25"/>
  <cols>
    <col min="1" max="1" width="19.85546875" style="23" customWidth="1"/>
    <col min="2" max="2" width="45.140625" style="23" customWidth="1"/>
    <col min="3" max="3" width="16.5703125" style="23" customWidth="1"/>
    <col min="4" max="16384" width="9.140625" style="23"/>
  </cols>
  <sheetData>
    <row r="1" spans="1:3" ht="15.75" x14ac:dyDescent="0.25">
      <c r="A1" s="111" t="s">
        <v>3</v>
      </c>
      <c r="B1" s="111"/>
    </row>
    <row r="2" spans="1:3" ht="15.75" x14ac:dyDescent="0.25">
      <c r="A2" s="24" t="s">
        <v>156</v>
      </c>
      <c r="B2" s="24"/>
    </row>
    <row r="4" spans="1:3" x14ac:dyDescent="0.25">
      <c r="A4" s="99" t="s">
        <v>54</v>
      </c>
    </row>
    <row r="5" spans="1:3" x14ac:dyDescent="0.25">
      <c r="A5" s="100" t="s">
        <v>0</v>
      </c>
      <c r="B5" s="105" t="s">
        <v>211</v>
      </c>
      <c r="C5" s="112"/>
    </row>
    <row r="6" spans="1:3" x14ac:dyDescent="0.25">
      <c r="A6" s="100" t="s">
        <v>1</v>
      </c>
      <c r="B6" s="105" t="s">
        <v>212</v>
      </c>
      <c r="C6" s="112"/>
    </row>
    <row r="7" spans="1:3" x14ac:dyDescent="0.25">
      <c r="A7" s="100" t="s">
        <v>2</v>
      </c>
      <c r="B7" s="113">
        <v>635081</v>
      </c>
      <c r="C7" s="112"/>
    </row>
    <row r="8" spans="1:3" x14ac:dyDescent="0.25">
      <c r="A8" s="101" t="s">
        <v>104</v>
      </c>
      <c r="B8" s="107" t="s">
        <v>213</v>
      </c>
      <c r="C8" s="112"/>
    </row>
    <row r="9" spans="1:3" ht="30" customHeight="1" x14ac:dyDescent="0.25">
      <c r="A9" s="114" t="s">
        <v>49</v>
      </c>
      <c r="B9" s="115"/>
      <c r="C9" s="35">
        <f>C10+C11+C12</f>
        <v>15</v>
      </c>
    </row>
    <row r="10" spans="1:3" ht="15.75" customHeight="1" x14ac:dyDescent="0.25">
      <c r="A10" s="108" t="s">
        <v>50</v>
      </c>
      <c r="B10" s="102" t="s">
        <v>51</v>
      </c>
      <c r="C10" s="26">
        <v>1</v>
      </c>
    </row>
    <row r="11" spans="1:3" x14ac:dyDescent="0.25">
      <c r="A11" s="109"/>
      <c r="B11" s="102" t="s">
        <v>52</v>
      </c>
      <c r="C11" s="26">
        <v>14</v>
      </c>
    </row>
    <row r="12" spans="1:3" x14ac:dyDescent="0.25">
      <c r="A12" s="110"/>
      <c r="B12" s="102" t="s">
        <v>53</v>
      </c>
      <c r="C12" s="26">
        <v>0</v>
      </c>
    </row>
    <row r="13" spans="1:3" ht="15" customHeight="1" x14ac:dyDescent="0.25">
      <c r="A13" s="103" t="s">
        <v>56</v>
      </c>
      <c r="B13" s="105" t="s">
        <v>214</v>
      </c>
      <c r="C13" s="106"/>
    </row>
    <row r="14" spans="1:3" x14ac:dyDescent="0.25">
      <c r="A14" s="103" t="s">
        <v>55</v>
      </c>
      <c r="B14" s="105" t="s">
        <v>215</v>
      </c>
      <c r="C14" s="106"/>
    </row>
    <row r="15" spans="1:3" x14ac:dyDescent="0.25">
      <c r="A15" s="103" t="s">
        <v>57</v>
      </c>
      <c r="B15" s="107">
        <v>43153</v>
      </c>
      <c r="C15" s="106"/>
    </row>
    <row r="17" spans="1:1" x14ac:dyDescent="0.25">
      <c r="A17" s="104" t="s">
        <v>26</v>
      </c>
    </row>
    <row r="18" spans="1:1" x14ac:dyDescent="0.25">
      <c r="A18" s="38" t="s">
        <v>209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3" workbookViewId="0">
      <selection activeCell="C39" sqref="C39"/>
    </sheetView>
  </sheetViews>
  <sheetFormatPr defaultRowHeight="15" x14ac:dyDescent="0.25"/>
  <cols>
    <col min="1" max="1" width="20.28515625" style="38" customWidth="1"/>
    <col min="2" max="2" width="10.7109375" style="85" customWidth="1"/>
    <col min="3" max="3" width="16.7109375" style="38" customWidth="1"/>
    <col min="4" max="4" width="10.7109375" style="38" customWidth="1"/>
    <col min="5" max="5" width="13.28515625" style="38" customWidth="1"/>
    <col min="6" max="6" width="10.7109375" style="38" customWidth="1"/>
    <col min="7" max="16384" width="9.140625" style="38"/>
  </cols>
  <sheetData>
    <row r="1" spans="1:6" ht="15.75" x14ac:dyDescent="0.25">
      <c r="A1" s="22" t="s">
        <v>105</v>
      </c>
      <c r="B1" s="83"/>
    </row>
    <row r="2" spans="1:6" ht="15.75" x14ac:dyDescent="0.25">
      <c r="A2" s="24" t="s">
        <v>156</v>
      </c>
      <c r="B2" s="84"/>
    </row>
    <row r="4" spans="1:6" x14ac:dyDescent="0.25">
      <c r="A4" s="25" t="s">
        <v>58</v>
      </c>
      <c r="B4" s="86"/>
    </row>
    <row r="5" spans="1:6" x14ac:dyDescent="0.25">
      <c r="A5" s="40" t="s">
        <v>22</v>
      </c>
      <c r="B5" s="78" t="s">
        <v>23</v>
      </c>
      <c r="C5" s="78" t="s">
        <v>24</v>
      </c>
      <c r="D5" s="78" t="s">
        <v>25</v>
      </c>
      <c r="E5" s="78" t="s">
        <v>98</v>
      </c>
      <c r="F5" s="78" t="s">
        <v>169</v>
      </c>
    </row>
    <row r="6" spans="1:6" ht="30" x14ac:dyDescent="0.25">
      <c r="A6" s="41" t="s">
        <v>106</v>
      </c>
      <c r="B6" s="41" t="s">
        <v>168</v>
      </c>
      <c r="C6" s="41" t="s">
        <v>48</v>
      </c>
      <c r="D6" s="42" t="s">
        <v>4</v>
      </c>
      <c r="E6" s="43" t="s">
        <v>99</v>
      </c>
      <c r="F6" s="21" t="s">
        <v>170</v>
      </c>
    </row>
    <row r="7" spans="1:6" ht="18" x14ac:dyDescent="0.25">
      <c r="A7" s="116" t="s">
        <v>107</v>
      </c>
      <c r="B7" s="42" t="s">
        <v>171</v>
      </c>
      <c r="C7" s="26">
        <v>0</v>
      </c>
      <c r="D7" s="117">
        <f>IF(C7=0,1,C8/C7)</f>
        <v>1</v>
      </c>
      <c r="E7" s="118">
        <v>6</v>
      </c>
      <c r="F7" s="119">
        <f>IF(C7&lt;C8=FALSE,D7*E7)</f>
        <v>6</v>
      </c>
    </row>
    <row r="8" spans="1:6" ht="18" x14ac:dyDescent="0.25">
      <c r="A8" s="116"/>
      <c r="B8" s="42" t="s">
        <v>172</v>
      </c>
      <c r="C8" s="26">
        <v>0</v>
      </c>
      <c r="D8" s="117"/>
      <c r="E8" s="118"/>
      <c r="F8" s="120"/>
    </row>
    <row r="9" spans="1:6" ht="18" x14ac:dyDescent="0.25">
      <c r="A9" s="116" t="s">
        <v>108</v>
      </c>
      <c r="B9" s="42" t="s">
        <v>173</v>
      </c>
      <c r="C9" s="26">
        <v>0</v>
      </c>
      <c r="D9" s="117">
        <f>IF(C9=0,1,C10/C9)</f>
        <v>1</v>
      </c>
      <c r="E9" s="118">
        <v>5</v>
      </c>
      <c r="F9" s="119">
        <f>IF(C9&lt;C10=FALSE,D9*E9)</f>
        <v>5</v>
      </c>
    </row>
    <row r="10" spans="1:6" ht="18" x14ac:dyDescent="0.25">
      <c r="A10" s="116"/>
      <c r="B10" s="42" t="s">
        <v>174</v>
      </c>
      <c r="C10" s="26">
        <v>0</v>
      </c>
      <c r="D10" s="117"/>
      <c r="E10" s="118"/>
      <c r="F10" s="120"/>
    </row>
    <row r="11" spans="1:6" ht="18" x14ac:dyDescent="0.25">
      <c r="A11" s="116" t="s">
        <v>109</v>
      </c>
      <c r="B11" s="42" t="s">
        <v>175</v>
      </c>
      <c r="C11" s="26">
        <v>0</v>
      </c>
      <c r="D11" s="117">
        <f>IF(C11=0,1,C12/C11)</f>
        <v>1</v>
      </c>
      <c r="E11" s="118">
        <v>7</v>
      </c>
      <c r="F11" s="119">
        <f>IF(C11&lt;C12=FALSE,D11*E11)</f>
        <v>7</v>
      </c>
    </row>
    <row r="12" spans="1:6" ht="18" x14ac:dyDescent="0.25">
      <c r="A12" s="116"/>
      <c r="B12" s="42" t="s">
        <v>176</v>
      </c>
      <c r="C12" s="26">
        <v>0</v>
      </c>
      <c r="D12" s="117"/>
      <c r="E12" s="118"/>
      <c r="F12" s="120"/>
    </row>
    <row r="13" spans="1:6" ht="18" x14ac:dyDescent="0.25">
      <c r="A13" s="116" t="s">
        <v>110</v>
      </c>
      <c r="B13" s="42" t="s">
        <v>177</v>
      </c>
      <c r="C13" s="26">
        <v>1</v>
      </c>
      <c r="D13" s="117">
        <f>IF(C13=0,1,C14/C13)</f>
        <v>1</v>
      </c>
      <c r="E13" s="118">
        <v>6</v>
      </c>
      <c r="F13" s="119">
        <f>IF(C13&lt;C14=FALSE,D13*E13)</f>
        <v>6</v>
      </c>
    </row>
    <row r="14" spans="1:6" ht="18" x14ac:dyDescent="0.25">
      <c r="A14" s="116"/>
      <c r="B14" s="42" t="s">
        <v>178</v>
      </c>
      <c r="C14" s="26">
        <v>1</v>
      </c>
      <c r="D14" s="117"/>
      <c r="E14" s="118"/>
      <c r="F14" s="120"/>
    </row>
    <row r="15" spans="1:6" ht="18" x14ac:dyDescent="0.25">
      <c r="A15" s="116" t="s">
        <v>111</v>
      </c>
      <c r="B15" s="42" t="s">
        <v>179</v>
      </c>
      <c r="C15" s="26">
        <v>0</v>
      </c>
      <c r="D15" s="117">
        <f>IF(C15=0,1,C16/C15)</f>
        <v>1</v>
      </c>
      <c r="E15" s="118">
        <v>7</v>
      </c>
      <c r="F15" s="119">
        <f>IF(C15&lt;C16=FALSE,D15*E15)</f>
        <v>7</v>
      </c>
    </row>
    <row r="16" spans="1:6" ht="18" x14ac:dyDescent="0.25">
      <c r="A16" s="116"/>
      <c r="B16" s="42" t="s">
        <v>180</v>
      </c>
      <c r="C16" s="26">
        <v>0</v>
      </c>
      <c r="D16" s="117"/>
      <c r="E16" s="118"/>
      <c r="F16" s="120"/>
    </row>
    <row r="17" spans="1:6" ht="18" x14ac:dyDescent="0.25">
      <c r="A17" s="116" t="s">
        <v>112</v>
      </c>
      <c r="B17" s="42" t="s">
        <v>181</v>
      </c>
      <c r="C17" s="26">
        <v>0</v>
      </c>
      <c r="D17" s="117">
        <f>IF(C17=0,1,C18/C17)</f>
        <v>1</v>
      </c>
      <c r="E17" s="118">
        <v>7</v>
      </c>
      <c r="F17" s="119">
        <f>IF(C17&lt;C18=FALSE,D17*E17)</f>
        <v>7</v>
      </c>
    </row>
    <row r="18" spans="1:6" ht="18" x14ac:dyDescent="0.25">
      <c r="A18" s="116"/>
      <c r="B18" s="42" t="s">
        <v>182</v>
      </c>
      <c r="C18" s="26">
        <v>0</v>
      </c>
      <c r="D18" s="117"/>
      <c r="E18" s="118"/>
      <c r="F18" s="120"/>
    </row>
    <row r="19" spans="1:6" ht="18" x14ac:dyDescent="0.25">
      <c r="A19" s="121" t="s">
        <v>113</v>
      </c>
      <c r="B19" s="42" t="s">
        <v>183</v>
      </c>
      <c r="C19" s="26">
        <v>0</v>
      </c>
      <c r="D19" s="117">
        <f>IF(C19=0,1,C20/C19)</f>
        <v>1</v>
      </c>
      <c r="E19" s="118">
        <v>6</v>
      </c>
      <c r="F19" s="119">
        <f>IF(C19&lt;C20=FALSE,D19*E19)</f>
        <v>6</v>
      </c>
    </row>
    <row r="20" spans="1:6" ht="18" x14ac:dyDescent="0.25">
      <c r="A20" s="122"/>
      <c r="B20" s="42" t="s">
        <v>184</v>
      </c>
      <c r="C20" s="26">
        <v>0</v>
      </c>
      <c r="D20" s="117"/>
      <c r="E20" s="118"/>
      <c r="F20" s="120"/>
    </row>
    <row r="21" spans="1:6" ht="18" x14ac:dyDescent="0.25">
      <c r="A21" s="123" t="s">
        <v>114</v>
      </c>
      <c r="B21" s="42" t="s">
        <v>185</v>
      </c>
      <c r="C21" s="26">
        <v>5</v>
      </c>
      <c r="D21" s="117">
        <f>IF(C21=0,1,C22/C21)</f>
        <v>1</v>
      </c>
      <c r="E21" s="118">
        <v>6</v>
      </c>
      <c r="F21" s="119">
        <f>IF(C21&lt;C22=FALSE,D21*E21)</f>
        <v>6</v>
      </c>
    </row>
    <row r="22" spans="1:6" ht="18" x14ac:dyDescent="0.25">
      <c r="A22" s="123"/>
      <c r="B22" s="42" t="s">
        <v>186</v>
      </c>
      <c r="C22" s="26">
        <v>5</v>
      </c>
      <c r="D22" s="117"/>
      <c r="E22" s="118"/>
      <c r="F22" s="120"/>
    </row>
    <row r="23" spans="1:6" ht="18" x14ac:dyDescent="0.25">
      <c r="A23" s="116" t="s">
        <v>115</v>
      </c>
      <c r="B23" s="42" t="s">
        <v>187</v>
      </c>
      <c r="C23" s="26">
        <v>0</v>
      </c>
      <c r="D23" s="117">
        <f t="shared" ref="D23" si="0">IF(C23=0,1,C24/C23)</f>
        <v>1</v>
      </c>
      <c r="E23" s="118">
        <v>6</v>
      </c>
      <c r="F23" s="119">
        <f>IF(C23&lt;C24=FALSE,D23*E23)</f>
        <v>6</v>
      </c>
    </row>
    <row r="24" spans="1:6" ht="18" x14ac:dyDescent="0.25">
      <c r="A24" s="116"/>
      <c r="B24" s="42" t="s">
        <v>188</v>
      </c>
      <c r="C24" s="26">
        <v>0</v>
      </c>
      <c r="D24" s="117"/>
      <c r="E24" s="118"/>
      <c r="F24" s="120"/>
    </row>
    <row r="25" spans="1:6" ht="18" x14ac:dyDescent="0.25">
      <c r="A25" s="116" t="s">
        <v>116</v>
      </c>
      <c r="B25" s="42" t="s">
        <v>189</v>
      </c>
      <c r="C25" s="26">
        <v>0</v>
      </c>
      <c r="D25" s="117">
        <f t="shared" ref="D25" si="1">IF(C25=0,1,C26/C25)</f>
        <v>1</v>
      </c>
      <c r="E25" s="118">
        <v>6</v>
      </c>
      <c r="F25" s="119">
        <f>IF(C25&lt;C26=FALSE,D25*E25)</f>
        <v>6</v>
      </c>
    </row>
    <row r="26" spans="1:6" ht="18" x14ac:dyDescent="0.25">
      <c r="A26" s="116"/>
      <c r="B26" s="42" t="s">
        <v>190</v>
      </c>
      <c r="C26" s="26">
        <v>0</v>
      </c>
      <c r="D26" s="117"/>
      <c r="E26" s="118"/>
      <c r="F26" s="120"/>
    </row>
    <row r="27" spans="1:6" ht="18" x14ac:dyDescent="0.25">
      <c r="A27" s="116" t="s">
        <v>117</v>
      </c>
      <c r="B27" s="42" t="s">
        <v>191</v>
      </c>
      <c r="C27" s="26">
        <v>0</v>
      </c>
      <c r="D27" s="117">
        <f t="shared" ref="D27" si="2">IF(C27=0,1,C28/C27)</f>
        <v>1</v>
      </c>
      <c r="E27" s="118">
        <v>4</v>
      </c>
      <c r="F27" s="119">
        <f>IF(C27&lt;C28=FALSE,D27*E27)</f>
        <v>4</v>
      </c>
    </row>
    <row r="28" spans="1:6" ht="18" x14ac:dyDescent="0.25">
      <c r="A28" s="116"/>
      <c r="B28" s="42" t="s">
        <v>192</v>
      </c>
      <c r="C28" s="26">
        <v>0</v>
      </c>
      <c r="D28" s="117"/>
      <c r="E28" s="118"/>
      <c r="F28" s="120"/>
    </row>
    <row r="29" spans="1:6" ht="18" x14ac:dyDescent="0.25">
      <c r="A29" s="116" t="s">
        <v>118</v>
      </c>
      <c r="B29" s="42" t="s">
        <v>193</v>
      </c>
      <c r="C29" s="26">
        <v>0</v>
      </c>
      <c r="D29" s="117">
        <f t="shared" ref="D29" si="3">IF(C29=0,1,C30/C29)</f>
        <v>1</v>
      </c>
      <c r="E29" s="118">
        <v>4</v>
      </c>
      <c r="F29" s="119">
        <f>IF(C29&lt;C30=FALSE,D29*E29)</f>
        <v>4</v>
      </c>
    </row>
    <row r="30" spans="1:6" ht="18" x14ac:dyDescent="0.25">
      <c r="A30" s="116"/>
      <c r="B30" s="42" t="s">
        <v>194</v>
      </c>
      <c r="C30" s="26">
        <v>0</v>
      </c>
      <c r="D30" s="117"/>
      <c r="E30" s="118"/>
      <c r="F30" s="120"/>
    </row>
    <row r="31" spans="1:6" ht="18" x14ac:dyDescent="0.25">
      <c r="A31" s="116" t="s">
        <v>119</v>
      </c>
      <c r="B31" s="42" t="s">
        <v>195</v>
      </c>
      <c r="C31" s="26">
        <v>0</v>
      </c>
      <c r="D31" s="117">
        <f t="shared" ref="D31" si="4">IF(C31=0,1,C32/C31)</f>
        <v>1</v>
      </c>
      <c r="E31" s="118">
        <v>4</v>
      </c>
      <c r="F31" s="119">
        <f>IF(C31&lt;C32=FALSE,D31*E31)</f>
        <v>4</v>
      </c>
    </row>
    <row r="32" spans="1:6" ht="18" x14ac:dyDescent="0.25">
      <c r="A32" s="116"/>
      <c r="B32" s="42" t="s">
        <v>196</v>
      </c>
      <c r="C32" s="26">
        <v>0</v>
      </c>
      <c r="D32" s="117"/>
      <c r="E32" s="118"/>
      <c r="F32" s="120"/>
    </row>
    <row r="33" spans="1:6" ht="18" x14ac:dyDescent="0.25">
      <c r="A33" s="116" t="s">
        <v>120</v>
      </c>
      <c r="B33" s="42" t="s">
        <v>197</v>
      </c>
      <c r="C33" s="26">
        <v>0</v>
      </c>
      <c r="D33" s="117">
        <f t="shared" ref="D33" si="5">IF(C33=0,1,C34/C33)</f>
        <v>1</v>
      </c>
      <c r="E33" s="118">
        <v>7</v>
      </c>
      <c r="F33" s="119">
        <f>IF(C33&lt;C34=FALSE,D33*E33)</f>
        <v>7</v>
      </c>
    </row>
    <row r="34" spans="1:6" ht="18" x14ac:dyDescent="0.25">
      <c r="A34" s="116"/>
      <c r="B34" s="42" t="s">
        <v>198</v>
      </c>
      <c r="C34" s="26">
        <v>0</v>
      </c>
      <c r="D34" s="117"/>
      <c r="E34" s="118"/>
      <c r="F34" s="120"/>
    </row>
    <row r="35" spans="1:6" ht="18" x14ac:dyDescent="0.25">
      <c r="A35" s="116" t="s">
        <v>121</v>
      </c>
      <c r="B35" s="42" t="s">
        <v>199</v>
      </c>
      <c r="C35" s="26">
        <v>0</v>
      </c>
      <c r="D35" s="117">
        <f t="shared" ref="D35" si="6">IF(C35=0,1,C36/C35)</f>
        <v>1</v>
      </c>
      <c r="E35" s="118">
        <v>4</v>
      </c>
      <c r="F35" s="119">
        <f>IF(C35&lt;C36=FALSE,D35*E35)</f>
        <v>4</v>
      </c>
    </row>
    <row r="36" spans="1:6" ht="18" x14ac:dyDescent="0.25">
      <c r="A36" s="116"/>
      <c r="B36" s="42" t="s">
        <v>200</v>
      </c>
      <c r="C36" s="26">
        <v>0</v>
      </c>
      <c r="D36" s="117"/>
      <c r="E36" s="118"/>
      <c r="F36" s="120"/>
    </row>
    <row r="37" spans="1:6" ht="18" x14ac:dyDescent="0.25">
      <c r="A37" s="82" t="s">
        <v>160</v>
      </c>
      <c r="B37" s="42" t="s">
        <v>201</v>
      </c>
      <c r="C37" s="27">
        <v>74</v>
      </c>
      <c r="D37" s="45">
        <f>IF(C37&lt;=92,1,92/C37)</f>
        <v>1</v>
      </c>
      <c r="E37" s="46">
        <v>6</v>
      </c>
      <c r="F37" s="47">
        <f t="shared" ref="F37:F39" si="7">D37*E37</f>
        <v>6</v>
      </c>
    </row>
    <row r="38" spans="1:6" ht="18" x14ac:dyDescent="0.25">
      <c r="A38" s="82" t="s">
        <v>161</v>
      </c>
      <c r="B38" s="42" t="s">
        <v>202</v>
      </c>
      <c r="C38" s="27">
        <v>0.33</v>
      </c>
      <c r="D38" s="45">
        <f>IF(C38&lt;=1.75,1,1.75/C38)</f>
        <v>1</v>
      </c>
      <c r="E38" s="46">
        <v>5</v>
      </c>
      <c r="F38" s="47">
        <f t="shared" si="7"/>
        <v>5</v>
      </c>
    </row>
    <row r="39" spans="1:6" ht="18" x14ac:dyDescent="0.25">
      <c r="A39" s="82" t="s">
        <v>162</v>
      </c>
      <c r="B39" s="42" t="s">
        <v>203</v>
      </c>
      <c r="C39" s="51">
        <v>3.0000000000000001E-5</v>
      </c>
      <c r="D39" s="45">
        <f>IF(C39&lt;=0.0005,1,0.0005/C39)</f>
        <v>1</v>
      </c>
      <c r="E39" s="46">
        <v>4</v>
      </c>
      <c r="F39" s="47">
        <f t="shared" si="7"/>
        <v>4</v>
      </c>
    </row>
    <row r="40" spans="1:6" ht="18" customHeight="1" x14ac:dyDescent="0.25">
      <c r="A40" s="124" t="s">
        <v>122</v>
      </c>
      <c r="B40" s="124"/>
      <c r="C40" s="124"/>
      <c r="D40" s="124"/>
      <c r="E40" s="124"/>
      <c r="F40" s="44">
        <f>SUM(F7:F39)</f>
        <v>100</v>
      </c>
    </row>
    <row r="41" spans="1:6" ht="18" customHeight="1" x14ac:dyDescent="0.25">
      <c r="A41" s="125" t="s">
        <v>123</v>
      </c>
      <c r="B41" s="125"/>
      <c r="C41" s="125"/>
      <c r="D41" s="125"/>
      <c r="E41" s="125"/>
      <c r="F41" s="89">
        <v>93.4</v>
      </c>
    </row>
    <row r="43" spans="1:6" x14ac:dyDescent="0.25">
      <c r="A43" s="48" t="s">
        <v>26</v>
      </c>
      <c r="B43" s="87"/>
      <c r="C43" s="49"/>
    </row>
    <row r="44" spans="1:6" x14ac:dyDescent="0.25">
      <c r="A44" s="49" t="s">
        <v>208</v>
      </c>
      <c r="B44" s="88"/>
      <c r="C44" s="14"/>
    </row>
    <row r="45" spans="1:6" ht="18" x14ac:dyDescent="0.35">
      <c r="A45" s="49" t="s">
        <v>204</v>
      </c>
      <c r="B45" s="88"/>
      <c r="C45" s="14"/>
    </row>
    <row r="46" spans="1:6" ht="18" x14ac:dyDescent="0.35">
      <c r="A46" s="49" t="s">
        <v>205</v>
      </c>
      <c r="B46" s="88"/>
      <c r="C46" s="28"/>
    </row>
    <row r="47" spans="1:6" ht="18" x14ac:dyDescent="0.35">
      <c r="A47" s="49" t="s">
        <v>206</v>
      </c>
      <c r="B47" s="88"/>
      <c r="C47" s="28"/>
    </row>
    <row r="48" spans="1:6" ht="18" x14ac:dyDescent="0.35">
      <c r="A48" s="38" t="s">
        <v>207</v>
      </c>
      <c r="B48" s="88"/>
      <c r="C48" s="49"/>
    </row>
    <row r="50" spans="3:3" x14ac:dyDescent="0.25">
      <c r="C50" s="39"/>
    </row>
    <row r="51" spans="3:3" x14ac:dyDescent="0.25">
      <c r="C51" s="39"/>
    </row>
    <row r="52" spans="3:3" x14ac:dyDescent="0.25">
      <c r="C52" s="39"/>
    </row>
    <row r="53" spans="3:3" x14ac:dyDescent="0.25">
      <c r="C53" s="39"/>
    </row>
  </sheetData>
  <sheetProtection password="C78E" sheet="1" objects="1" scenarios="1" selectLockedCells="1"/>
  <mergeCells count="62">
    <mergeCell ref="A41:E41"/>
    <mergeCell ref="A31:A32"/>
    <mergeCell ref="D31:D32"/>
    <mergeCell ref="E31:E32"/>
    <mergeCell ref="A35:A36"/>
    <mergeCell ref="D35:D36"/>
    <mergeCell ref="E35:E3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23:A24"/>
    <mergeCell ref="D23:D24"/>
    <mergeCell ref="E23:E24"/>
    <mergeCell ref="F23:F24"/>
    <mergeCell ref="A25:A26"/>
    <mergeCell ref="D25:D26"/>
    <mergeCell ref="E25:E26"/>
    <mergeCell ref="F25:F26"/>
    <mergeCell ref="A19:A20"/>
    <mergeCell ref="D19:D20"/>
    <mergeCell ref="E19:E20"/>
    <mergeCell ref="F19:F20"/>
    <mergeCell ref="A21:A22"/>
    <mergeCell ref="D21:D22"/>
    <mergeCell ref="E21:E22"/>
    <mergeCell ref="F21:F22"/>
    <mergeCell ref="A15:A16"/>
    <mergeCell ref="D15:D16"/>
    <mergeCell ref="E15:E16"/>
    <mergeCell ref="F15:F16"/>
    <mergeCell ref="A17:A18"/>
    <mergeCell ref="D17:D18"/>
    <mergeCell ref="E17:E18"/>
    <mergeCell ref="F17:F18"/>
    <mergeCell ref="A11:A12"/>
    <mergeCell ref="D11:D12"/>
    <mergeCell ref="E11:E12"/>
    <mergeCell ref="F11:F12"/>
    <mergeCell ref="A13:A14"/>
    <mergeCell ref="D13:D14"/>
    <mergeCell ref="E13:E14"/>
    <mergeCell ref="F13:F14"/>
    <mergeCell ref="A9:A10"/>
    <mergeCell ref="D9:D10"/>
    <mergeCell ref="E9:E10"/>
    <mergeCell ref="F9:F10"/>
    <mergeCell ref="A7:A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2" sqref="C12"/>
    </sheetView>
  </sheetViews>
  <sheetFormatPr defaultRowHeight="15" x14ac:dyDescent="0.25"/>
  <cols>
    <col min="1" max="1" width="8.42578125" style="23" customWidth="1"/>
    <col min="2" max="2" width="10.42578125" style="23" customWidth="1"/>
    <col min="3" max="4" width="13.5703125" style="23" customWidth="1"/>
    <col min="5" max="16384" width="9.140625" style="23"/>
  </cols>
  <sheetData>
    <row r="1" spans="1:4" ht="15.75" x14ac:dyDescent="0.25">
      <c r="A1" s="90" t="s">
        <v>72</v>
      </c>
      <c r="B1" s="91"/>
      <c r="C1" s="91"/>
    </row>
    <row r="3" spans="1:4" x14ac:dyDescent="0.25">
      <c r="A3" s="25" t="s">
        <v>71</v>
      </c>
    </row>
    <row r="4" spans="1:4" x14ac:dyDescent="0.25">
      <c r="A4" s="126" t="s">
        <v>59</v>
      </c>
      <c r="B4" s="126"/>
      <c r="C4" s="59" t="s">
        <v>8</v>
      </c>
      <c r="D4" s="59" t="s">
        <v>9</v>
      </c>
    </row>
    <row r="5" spans="1:4" x14ac:dyDescent="0.25">
      <c r="A5" s="127" t="s">
        <v>60</v>
      </c>
      <c r="B5" s="94" t="s">
        <v>61</v>
      </c>
      <c r="C5" s="96">
        <f>T6.2!C37</f>
        <v>74</v>
      </c>
      <c r="D5" s="92">
        <v>0</v>
      </c>
    </row>
    <row r="6" spans="1:4" x14ac:dyDescent="0.25">
      <c r="A6" s="127"/>
      <c r="B6" s="95" t="s">
        <v>62</v>
      </c>
      <c r="C6" s="92">
        <v>0</v>
      </c>
      <c r="D6" s="92">
        <v>0</v>
      </c>
    </row>
    <row r="7" spans="1:4" x14ac:dyDescent="0.25">
      <c r="A7" s="127"/>
      <c r="B7" s="94" t="s">
        <v>63</v>
      </c>
      <c r="C7" s="96">
        <f>C5+C6</f>
        <v>74</v>
      </c>
      <c r="D7" s="92">
        <v>0</v>
      </c>
    </row>
    <row r="8" spans="1:4" x14ac:dyDescent="0.25">
      <c r="A8" s="127"/>
      <c r="B8" s="94" t="s">
        <v>64</v>
      </c>
      <c r="C8" s="92">
        <v>2100</v>
      </c>
      <c r="D8" s="92">
        <v>0</v>
      </c>
    </row>
    <row r="9" spans="1:4" x14ac:dyDescent="0.25">
      <c r="A9" s="127" t="s">
        <v>65</v>
      </c>
      <c r="B9" s="94" t="s">
        <v>66</v>
      </c>
      <c r="C9" s="96">
        <f>T6.2!C38</f>
        <v>0.33</v>
      </c>
      <c r="D9" s="92">
        <v>0</v>
      </c>
    </row>
    <row r="10" spans="1:4" x14ac:dyDescent="0.25">
      <c r="A10" s="127"/>
      <c r="B10" s="94" t="s">
        <v>67</v>
      </c>
      <c r="C10" s="92">
        <v>0</v>
      </c>
      <c r="D10" s="92">
        <v>0</v>
      </c>
    </row>
    <row r="11" spans="1:4" x14ac:dyDescent="0.25">
      <c r="A11" s="127"/>
      <c r="B11" s="94" t="s">
        <v>68</v>
      </c>
      <c r="C11" s="96">
        <f>C9+C10</f>
        <v>0.33</v>
      </c>
      <c r="D11" s="92">
        <v>0</v>
      </c>
    </row>
    <row r="12" spans="1:4" x14ac:dyDescent="0.25">
      <c r="A12" s="127"/>
      <c r="B12" s="94" t="s">
        <v>69</v>
      </c>
      <c r="C12" s="92">
        <v>1.86</v>
      </c>
      <c r="D12" s="92">
        <v>0</v>
      </c>
    </row>
    <row r="13" spans="1:4" x14ac:dyDescent="0.25">
      <c r="A13" s="128" t="s">
        <v>70</v>
      </c>
      <c r="B13" s="129"/>
      <c r="C13" s="97">
        <f>T6.2!C39</f>
        <v>3.0000000000000001E-5</v>
      </c>
      <c r="D13" s="93">
        <v>0</v>
      </c>
    </row>
    <row r="15" spans="1:4" x14ac:dyDescent="0.25">
      <c r="A15" s="104" t="s">
        <v>26</v>
      </c>
    </row>
    <row r="16" spans="1:4" x14ac:dyDescent="0.25">
      <c r="A16" s="38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RowHeight="15" x14ac:dyDescent="0.25"/>
  <cols>
    <col min="1" max="1" width="12.42578125" style="23" customWidth="1"/>
    <col min="2" max="2" width="17.42578125" style="23" customWidth="1"/>
    <col min="3" max="16384" width="9.140625" style="23"/>
  </cols>
  <sheetData>
    <row r="1" spans="1:2" ht="15.75" x14ac:dyDescent="0.25">
      <c r="A1" s="54" t="s">
        <v>74</v>
      </c>
      <c r="B1" s="55"/>
    </row>
    <row r="2" spans="1:2" ht="15.75" customHeight="1" x14ac:dyDescent="0.25"/>
    <row r="3" spans="1:2" x14ac:dyDescent="0.25">
      <c r="A3" s="56" t="s">
        <v>73</v>
      </c>
      <c r="B3" s="57"/>
    </row>
    <row r="4" spans="1:2" x14ac:dyDescent="0.25">
      <c r="A4" s="59" t="s">
        <v>5</v>
      </c>
      <c r="B4" s="41" t="s">
        <v>75</v>
      </c>
    </row>
    <row r="5" spans="1:2" x14ac:dyDescent="0.25">
      <c r="A5" s="59" t="s">
        <v>6</v>
      </c>
      <c r="B5" s="98">
        <f>T6.2!F40</f>
        <v>100</v>
      </c>
    </row>
    <row r="6" spans="1:2" x14ac:dyDescent="0.25">
      <c r="A6" s="59" t="s">
        <v>7</v>
      </c>
      <c r="B6" s="58">
        <v>100</v>
      </c>
    </row>
    <row r="8" spans="1:2" x14ac:dyDescent="0.25">
      <c r="A8" s="104" t="s">
        <v>26</v>
      </c>
    </row>
    <row r="9" spans="1:2" x14ac:dyDescent="0.25">
      <c r="A9" s="38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defaultRowHeight="15" x14ac:dyDescent="0.25"/>
  <cols>
    <col min="1" max="3" width="30.28515625" style="1" customWidth="1"/>
    <col min="4" max="16384" width="9.140625" style="1"/>
  </cols>
  <sheetData>
    <row r="1" spans="1:3" ht="15.75" x14ac:dyDescent="0.25">
      <c r="A1" s="3" t="s">
        <v>11</v>
      </c>
      <c r="B1" s="3"/>
      <c r="C1" s="3"/>
    </row>
    <row r="2" spans="1:3" x14ac:dyDescent="0.25">
      <c r="A2" s="4"/>
    </row>
    <row r="3" spans="1:3" x14ac:dyDescent="0.25">
      <c r="A3" s="4" t="s">
        <v>10</v>
      </c>
    </row>
    <row r="4" spans="1:3" ht="45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13">
        <v>0</v>
      </c>
      <c r="B5" s="18">
        <v>0</v>
      </c>
      <c r="C5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25.42578125" style="2" customWidth="1"/>
    <col min="2" max="5" width="23.28515625" style="2" customWidth="1"/>
    <col min="6" max="16384" width="9.140625" style="2"/>
  </cols>
  <sheetData>
    <row r="1" spans="1:5" ht="15.75" x14ac:dyDescent="0.25">
      <c r="A1" s="3" t="s">
        <v>28</v>
      </c>
    </row>
    <row r="3" spans="1:5" x14ac:dyDescent="0.25">
      <c r="A3" s="8" t="s">
        <v>27</v>
      </c>
    </row>
    <row r="4" spans="1:5" ht="80.099999999999994" customHeight="1" x14ac:dyDescent="0.25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 x14ac:dyDescent="0.25">
      <c r="A5" s="74" t="s">
        <v>157</v>
      </c>
      <c r="B5" s="18">
        <v>0</v>
      </c>
      <c r="C5" s="13">
        <v>0</v>
      </c>
      <c r="D5" s="18">
        <v>0</v>
      </c>
      <c r="E5" s="77">
        <v>0</v>
      </c>
    </row>
    <row r="6" spans="1:5" x14ac:dyDescent="0.25">
      <c r="A6" s="74" t="s">
        <v>158</v>
      </c>
      <c r="B6" s="18">
        <v>0</v>
      </c>
      <c r="C6" s="13">
        <v>0</v>
      </c>
      <c r="D6" s="18">
        <v>0</v>
      </c>
      <c r="E6" s="19">
        <v>0</v>
      </c>
    </row>
    <row r="7" spans="1:5" x14ac:dyDescent="0.25">
      <c r="A7" s="74" t="s">
        <v>159</v>
      </c>
      <c r="B7" s="18">
        <v>0</v>
      </c>
      <c r="C7" s="13">
        <v>0</v>
      </c>
      <c r="D7" s="18">
        <v>0</v>
      </c>
      <c r="E7" s="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5" x14ac:dyDescent="0.25"/>
  <cols>
    <col min="1" max="1" width="58.5703125" style="1" customWidth="1"/>
    <col min="2" max="2" width="13.7109375" style="1" customWidth="1"/>
    <col min="3" max="16384" width="9.140625" style="1"/>
  </cols>
  <sheetData>
    <row r="1" spans="1:2" ht="15.75" x14ac:dyDescent="0.25">
      <c r="A1" s="9" t="s">
        <v>29</v>
      </c>
    </row>
    <row r="3" spans="1:2" x14ac:dyDescent="0.25">
      <c r="A3" s="8" t="s">
        <v>30</v>
      </c>
    </row>
    <row r="4" spans="1:2" ht="30" x14ac:dyDescent="0.25">
      <c r="A4" s="10" t="s">
        <v>31</v>
      </c>
      <c r="B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defaultRowHeight="15" x14ac:dyDescent="0.25"/>
  <cols>
    <col min="1" max="1" width="40.5703125" style="1" customWidth="1"/>
    <col min="2" max="2" width="37.140625" style="2" customWidth="1"/>
    <col min="3" max="3" width="24.5703125" style="2" customWidth="1"/>
    <col min="4" max="16384" width="9.140625" style="1"/>
  </cols>
  <sheetData>
    <row r="1" spans="1:2" ht="15.75" x14ac:dyDescent="0.25">
      <c r="A1" s="9" t="s">
        <v>32</v>
      </c>
    </row>
    <row r="3" spans="1:2" x14ac:dyDescent="0.25">
      <c r="A3" s="8" t="s">
        <v>33</v>
      </c>
    </row>
    <row r="4" spans="1:2" ht="45" x14ac:dyDescent="0.25">
      <c r="A4" s="11" t="s">
        <v>34</v>
      </c>
      <c r="B4" s="5" t="s">
        <v>35</v>
      </c>
    </row>
    <row r="5" spans="1:2" x14ac:dyDescent="0.25">
      <c r="A5" s="11" t="s">
        <v>36</v>
      </c>
      <c r="B5" s="17">
        <v>0</v>
      </c>
    </row>
    <row r="6" spans="1:2" ht="30" x14ac:dyDescent="0.25">
      <c r="A6" s="11" t="s">
        <v>37</v>
      </c>
      <c r="B6" s="17">
        <v>0</v>
      </c>
    </row>
    <row r="7" spans="1:2" ht="30" x14ac:dyDescent="0.25">
      <c r="A7" s="11" t="s">
        <v>38</v>
      </c>
      <c r="B7" s="17">
        <v>0</v>
      </c>
    </row>
    <row r="8" spans="1:2" ht="45" x14ac:dyDescent="0.25">
      <c r="A8" s="11" t="s">
        <v>39</v>
      </c>
      <c r="B8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3" topLeftCell="A4" activePane="bottomLeft" state="frozen"/>
      <selection pane="bottomLeft" activeCell="K22" sqref="K22"/>
    </sheetView>
  </sheetViews>
  <sheetFormatPr defaultRowHeight="15" x14ac:dyDescent="0.25"/>
  <cols>
    <col min="1" max="1" width="19.28515625" style="29" customWidth="1"/>
    <col min="2" max="6" width="13.5703125" style="23" customWidth="1"/>
    <col min="7" max="11" width="13.5703125" style="29" customWidth="1"/>
    <col min="12" max="16384" width="9.140625" style="29"/>
  </cols>
  <sheetData>
    <row r="1" spans="1:12" ht="15.75" x14ac:dyDescent="0.25">
      <c r="A1" s="24" t="s">
        <v>103</v>
      </c>
      <c r="B1" s="60">
        <f>H13</f>
        <v>0</v>
      </c>
    </row>
    <row r="3" spans="1:12" x14ac:dyDescent="0.25">
      <c r="A3" s="30" t="s">
        <v>76</v>
      </c>
    </row>
    <row r="4" spans="1:12" s="31" customFormat="1" ht="50.1" customHeight="1" x14ac:dyDescent="0.25">
      <c r="A4" s="133" t="s">
        <v>77</v>
      </c>
      <c r="B4" s="134" t="s">
        <v>102</v>
      </c>
      <c r="C4" s="135"/>
      <c r="D4" s="134" t="s">
        <v>125</v>
      </c>
      <c r="E4" s="135"/>
      <c r="F4" s="134" t="s">
        <v>126</v>
      </c>
      <c r="G4" s="135"/>
      <c r="H4" s="134" t="s">
        <v>127</v>
      </c>
      <c r="I4" s="135"/>
      <c r="J4" s="136" t="s">
        <v>95</v>
      </c>
      <c r="K4" s="135"/>
    </row>
    <row r="5" spans="1:12" s="31" customFormat="1" x14ac:dyDescent="0.25">
      <c r="A5" s="133"/>
      <c r="B5" s="50" t="s">
        <v>78</v>
      </c>
      <c r="C5" s="50" t="s">
        <v>79</v>
      </c>
      <c r="D5" s="50" t="s">
        <v>78</v>
      </c>
      <c r="E5" s="50" t="s">
        <v>79</v>
      </c>
      <c r="F5" s="50" t="s">
        <v>78</v>
      </c>
      <c r="G5" s="50" t="s">
        <v>79</v>
      </c>
      <c r="H5" s="50" t="s">
        <v>78</v>
      </c>
      <c r="I5" s="50" t="s">
        <v>79</v>
      </c>
      <c r="J5" s="50" t="s">
        <v>78</v>
      </c>
      <c r="K5" s="50" t="s">
        <v>79</v>
      </c>
    </row>
    <row r="6" spans="1:12" x14ac:dyDescent="0.25">
      <c r="A6" s="33" t="s">
        <v>80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4">
        <f>D6+F6</f>
        <v>0</v>
      </c>
      <c r="I6" s="34">
        <f t="shared" ref="I6:I19" si="0">E6+G6</f>
        <v>0</v>
      </c>
      <c r="J6" s="26">
        <v>0</v>
      </c>
      <c r="K6" s="26">
        <v>0</v>
      </c>
      <c r="L6" s="38"/>
    </row>
    <row r="7" spans="1:12" x14ac:dyDescent="0.25">
      <c r="A7" s="33" t="s">
        <v>81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4">
        <f t="shared" ref="H7:H19" si="1">D7+F7</f>
        <v>0</v>
      </c>
      <c r="I7" s="34">
        <f t="shared" si="0"/>
        <v>0</v>
      </c>
      <c r="J7" s="26">
        <v>0</v>
      </c>
      <c r="K7" s="26">
        <v>0</v>
      </c>
      <c r="L7" s="38"/>
    </row>
    <row r="8" spans="1:12" x14ac:dyDescent="0.25">
      <c r="A8" s="33" t="s">
        <v>82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4">
        <f t="shared" si="1"/>
        <v>0</v>
      </c>
      <c r="I8" s="34">
        <f t="shared" si="0"/>
        <v>0</v>
      </c>
      <c r="J8" s="26">
        <v>0</v>
      </c>
      <c r="K8" s="26">
        <v>0</v>
      </c>
      <c r="L8" s="38"/>
    </row>
    <row r="9" spans="1:12" x14ac:dyDescent="0.25">
      <c r="A9" s="33" t="s">
        <v>83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4">
        <f t="shared" si="1"/>
        <v>0</v>
      </c>
      <c r="I9" s="34">
        <f t="shared" si="0"/>
        <v>0</v>
      </c>
      <c r="J9" s="26">
        <v>0</v>
      </c>
      <c r="K9" s="26">
        <v>0</v>
      </c>
      <c r="L9" s="38"/>
    </row>
    <row r="10" spans="1:12" x14ac:dyDescent="0.25">
      <c r="A10" s="33" t="s">
        <v>84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4">
        <f t="shared" si="1"/>
        <v>0</v>
      </c>
      <c r="I10" s="34">
        <f t="shared" si="0"/>
        <v>0</v>
      </c>
      <c r="J10" s="26">
        <v>0</v>
      </c>
      <c r="K10" s="26">
        <v>0</v>
      </c>
      <c r="L10" s="38"/>
    </row>
    <row r="11" spans="1:12" x14ac:dyDescent="0.25">
      <c r="A11" s="33" t="s">
        <v>85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4">
        <f t="shared" si="1"/>
        <v>0</v>
      </c>
      <c r="I11" s="34">
        <f t="shared" si="0"/>
        <v>0</v>
      </c>
      <c r="J11" s="26">
        <v>0</v>
      </c>
      <c r="K11" s="26">
        <v>0</v>
      </c>
      <c r="L11" s="38"/>
    </row>
    <row r="12" spans="1:12" x14ac:dyDescent="0.25">
      <c r="A12" s="33" t="s">
        <v>86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4">
        <f t="shared" si="1"/>
        <v>0</v>
      </c>
      <c r="I12" s="34">
        <f t="shared" si="0"/>
        <v>0</v>
      </c>
      <c r="J12" s="26">
        <v>0</v>
      </c>
      <c r="K12" s="26">
        <v>0</v>
      </c>
      <c r="L12" s="38"/>
    </row>
    <row r="13" spans="1:12" x14ac:dyDescent="0.25">
      <c r="A13" s="33" t="s">
        <v>87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4">
        <f t="shared" si="1"/>
        <v>0</v>
      </c>
      <c r="I13" s="34">
        <f t="shared" si="0"/>
        <v>0</v>
      </c>
      <c r="J13" s="26">
        <v>0</v>
      </c>
      <c r="K13" s="26">
        <v>0</v>
      </c>
      <c r="L13" s="38"/>
    </row>
    <row r="14" spans="1:12" x14ac:dyDescent="0.25">
      <c r="A14" s="33" t="s">
        <v>88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4">
        <f t="shared" si="1"/>
        <v>0</v>
      </c>
      <c r="I14" s="34">
        <f t="shared" si="0"/>
        <v>0</v>
      </c>
      <c r="J14" s="26">
        <v>0</v>
      </c>
      <c r="K14" s="26">
        <v>0</v>
      </c>
      <c r="L14" s="38"/>
    </row>
    <row r="15" spans="1:12" x14ac:dyDescent="0.25">
      <c r="A15" s="33" t="s">
        <v>89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4">
        <f t="shared" si="1"/>
        <v>0</v>
      </c>
      <c r="I15" s="34">
        <f t="shared" si="0"/>
        <v>0</v>
      </c>
      <c r="J15" s="26">
        <v>0</v>
      </c>
      <c r="K15" s="26">
        <v>0</v>
      </c>
      <c r="L15" s="38"/>
    </row>
    <row r="16" spans="1:12" x14ac:dyDescent="0.25">
      <c r="A16" s="33" t="s">
        <v>90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4">
        <f t="shared" si="1"/>
        <v>0</v>
      </c>
      <c r="I16" s="34">
        <f t="shared" si="0"/>
        <v>0</v>
      </c>
      <c r="J16" s="26">
        <v>0</v>
      </c>
      <c r="K16" s="26">
        <v>0</v>
      </c>
      <c r="L16" s="38"/>
    </row>
    <row r="17" spans="1:12" x14ac:dyDescent="0.25">
      <c r="A17" s="33" t="s">
        <v>91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4">
        <f t="shared" si="1"/>
        <v>0</v>
      </c>
      <c r="I17" s="34">
        <f t="shared" si="0"/>
        <v>0</v>
      </c>
      <c r="J17" s="26">
        <v>0</v>
      </c>
      <c r="K17" s="26">
        <v>0</v>
      </c>
      <c r="L17" s="38"/>
    </row>
    <row r="18" spans="1:12" x14ac:dyDescent="0.25">
      <c r="A18" s="33" t="s">
        <v>92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4">
        <f t="shared" si="1"/>
        <v>0</v>
      </c>
      <c r="I18" s="34">
        <f t="shared" si="0"/>
        <v>0</v>
      </c>
      <c r="J18" s="26">
        <v>0</v>
      </c>
      <c r="K18" s="26">
        <v>0</v>
      </c>
      <c r="L18" s="38"/>
    </row>
    <row r="19" spans="1:12" x14ac:dyDescent="0.25">
      <c r="A19" s="33" t="s">
        <v>93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4">
        <f t="shared" si="1"/>
        <v>0</v>
      </c>
      <c r="I19" s="34">
        <f t="shared" si="0"/>
        <v>0</v>
      </c>
      <c r="J19" s="26">
        <v>0</v>
      </c>
      <c r="K19" s="26">
        <v>0</v>
      </c>
      <c r="L19" s="38"/>
    </row>
    <row r="20" spans="1:12" x14ac:dyDescent="0.25">
      <c r="A20" s="33" t="s">
        <v>40</v>
      </c>
      <c r="B20" s="34">
        <f>SUM(B6:B19)</f>
        <v>0</v>
      </c>
      <c r="C20" s="34">
        <f>SUM(C6:C19)</f>
        <v>0</v>
      </c>
      <c r="D20" s="34">
        <f t="shared" ref="D20:K20" si="2">SUM(D6:D19)</f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  <c r="H20" s="52">
        <f t="shared" si="2"/>
        <v>0</v>
      </c>
      <c r="I20" s="52">
        <f t="shared" si="2"/>
        <v>0</v>
      </c>
      <c r="J20" s="35">
        <f t="shared" si="2"/>
        <v>0</v>
      </c>
      <c r="K20" s="35">
        <f t="shared" si="2"/>
        <v>0</v>
      </c>
    </row>
    <row r="21" spans="1:12" x14ac:dyDescent="0.25">
      <c r="A21" s="33" t="s">
        <v>94</v>
      </c>
      <c r="B21" s="130">
        <f>B20+C20</f>
        <v>0</v>
      </c>
      <c r="C21" s="130"/>
      <c r="D21" s="130">
        <f>D20+E20</f>
        <v>0</v>
      </c>
      <c r="E21" s="130"/>
      <c r="F21" s="130">
        <f t="shared" ref="F21" si="3">F20+G20</f>
        <v>0</v>
      </c>
      <c r="G21" s="130"/>
      <c r="H21" s="131">
        <f t="shared" ref="H21" si="4">H20+I20</f>
        <v>0</v>
      </c>
      <c r="I21" s="131"/>
      <c r="J21" s="132">
        <f t="shared" ref="J21" si="5">J20+K20</f>
        <v>0</v>
      </c>
      <c r="K21" s="132"/>
    </row>
    <row r="23" spans="1:12" x14ac:dyDescent="0.25">
      <c r="A23" s="104" t="s">
        <v>26</v>
      </c>
    </row>
    <row r="24" spans="1:12" x14ac:dyDescent="0.25">
      <c r="A24" s="38" t="s">
        <v>209</v>
      </c>
    </row>
    <row r="25" spans="1:12" x14ac:dyDescent="0.25">
      <c r="K25" s="36"/>
    </row>
    <row r="26" spans="1:12" x14ac:dyDescent="0.25">
      <c r="K26" s="36"/>
    </row>
    <row r="27" spans="1:12" x14ac:dyDescent="0.25">
      <c r="K27" s="36"/>
    </row>
  </sheetData>
  <sheetProtection password="C78E" sheet="1" objects="1" scenarios="1" selectLockedCells="1"/>
  <mergeCells count="11">
    <mergeCell ref="A4:A5"/>
    <mergeCell ref="H4:I4"/>
    <mergeCell ref="J4:K4"/>
    <mergeCell ref="B4:C4"/>
    <mergeCell ref="D4:E4"/>
    <mergeCell ref="F4:G4"/>
    <mergeCell ref="B21:C21"/>
    <mergeCell ref="D21:E21"/>
    <mergeCell ref="F21:G21"/>
    <mergeCell ref="H21:I21"/>
    <mergeCell ref="J21:K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3" sqref="F13"/>
    </sheetView>
  </sheetViews>
  <sheetFormatPr defaultRowHeight="15" x14ac:dyDescent="0.25"/>
  <cols>
    <col min="1" max="1" width="25.5703125" style="12" customWidth="1"/>
    <col min="2" max="5" width="17.140625" style="12" customWidth="1"/>
    <col min="6" max="6" width="24.5703125" style="12" customWidth="1"/>
    <col min="7" max="16384" width="9.140625" style="1"/>
  </cols>
  <sheetData>
    <row r="1" spans="1:6" ht="15.75" x14ac:dyDescent="0.25">
      <c r="A1" s="6" t="s">
        <v>41</v>
      </c>
    </row>
    <row r="3" spans="1:6" x14ac:dyDescent="0.25">
      <c r="A3" s="16" t="s">
        <v>97</v>
      </c>
    </row>
    <row r="4" spans="1:6" ht="60" x14ac:dyDescent="0.25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 x14ac:dyDescent="0.25">
      <c r="A5" s="15">
        <v>0</v>
      </c>
      <c r="B5" s="15">
        <v>0</v>
      </c>
      <c r="C5" s="15">
        <v>0</v>
      </c>
      <c r="D5" s="20">
        <v>0</v>
      </c>
      <c r="E5" s="15"/>
      <c r="F5" s="15">
        <v>0</v>
      </c>
    </row>
    <row r="6" spans="1:6" x14ac:dyDescent="0.25">
      <c r="A6" s="15">
        <v>0</v>
      </c>
      <c r="B6" s="15">
        <v>0</v>
      </c>
      <c r="C6" s="15">
        <v>0</v>
      </c>
      <c r="D6" s="20">
        <v>0</v>
      </c>
      <c r="E6" s="15"/>
      <c r="F6" s="15">
        <v>0</v>
      </c>
    </row>
    <row r="7" spans="1:6" x14ac:dyDescent="0.25">
      <c r="A7" s="15">
        <v>0</v>
      </c>
      <c r="B7" s="15">
        <v>0</v>
      </c>
      <c r="C7" s="15">
        <v>0</v>
      </c>
      <c r="D7" s="20">
        <v>0</v>
      </c>
      <c r="E7" s="15"/>
      <c r="F7" s="15">
        <v>0</v>
      </c>
    </row>
    <row r="8" spans="1:6" x14ac:dyDescent="0.25">
      <c r="A8" s="15">
        <v>0</v>
      </c>
      <c r="B8" s="15">
        <v>0</v>
      </c>
      <c r="C8" s="15">
        <v>0</v>
      </c>
      <c r="D8" s="20">
        <v>0</v>
      </c>
      <c r="E8" s="15"/>
      <c r="F8" s="15">
        <v>0</v>
      </c>
    </row>
    <row r="9" spans="1:6" x14ac:dyDescent="0.25">
      <c r="A9" s="15">
        <v>0</v>
      </c>
      <c r="B9" s="15">
        <v>0</v>
      </c>
      <c r="C9" s="15">
        <v>0</v>
      </c>
      <c r="D9" s="20">
        <v>0</v>
      </c>
      <c r="E9" s="15"/>
      <c r="F9" s="15">
        <v>0</v>
      </c>
    </row>
    <row r="10" spans="1:6" x14ac:dyDescent="0.25">
      <c r="A10" s="15">
        <v>0</v>
      </c>
      <c r="B10" s="15">
        <v>0</v>
      </c>
      <c r="C10" s="15">
        <v>0</v>
      </c>
      <c r="D10" s="20">
        <v>0</v>
      </c>
      <c r="E10" s="15"/>
      <c r="F10" s="15">
        <v>0</v>
      </c>
    </row>
    <row r="11" spans="1:6" x14ac:dyDescent="0.25">
      <c r="A11" s="15">
        <v>0</v>
      </c>
      <c r="B11" s="15">
        <v>0</v>
      </c>
      <c r="C11" s="15">
        <v>0</v>
      </c>
      <c r="D11" s="20">
        <v>0</v>
      </c>
      <c r="E11" s="15"/>
      <c r="F11" s="15">
        <v>0</v>
      </c>
    </row>
    <row r="12" spans="1:6" x14ac:dyDescent="0.25">
      <c r="A12" s="15">
        <v>0</v>
      </c>
      <c r="B12" s="15">
        <v>0</v>
      </c>
      <c r="C12" s="15">
        <v>0</v>
      </c>
      <c r="D12" s="20">
        <v>0</v>
      </c>
      <c r="E12" s="15"/>
      <c r="F12" s="15">
        <v>0</v>
      </c>
    </row>
    <row r="14" spans="1:6" x14ac:dyDescent="0.25">
      <c r="A14" s="37" t="s">
        <v>124</v>
      </c>
    </row>
    <row r="15" spans="1:6" x14ac:dyDescent="0.25">
      <c r="A15" s="5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C5"/>
  <sheetViews>
    <sheetView workbookViewId="0">
      <selection activeCell="H12" sqref="H12"/>
    </sheetView>
  </sheetViews>
  <sheetFormatPr defaultRowHeight="15" x14ac:dyDescent="0.25"/>
  <cols>
    <col min="1" max="1" width="24.5703125" style="29" customWidth="1"/>
    <col min="2" max="31" width="9.140625" style="29"/>
    <col min="32" max="32" width="12.28515625" style="29" customWidth="1"/>
    <col min="33" max="103" width="9.140625" style="29"/>
    <col min="104" max="107" width="13.85546875" style="29" customWidth="1"/>
    <col min="108" max="16384" width="9.140625" style="29"/>
  </cols>
  <sheetData>
    <row r="1" spans="1:107" ht="15.75" x14ac:dyDescent="0.25">
      <c r="A1" s="148" t="s">
        <v>143</v>
      </c>
      <c r="B1" s="153" t="s">
        <v>144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6" t="s">
        <v>148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65" t="s">
        <v>149</v>
      </c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7"/>
      <c r="CP1" s="158" t="s">
        <v>146</v>
      </c>
      <c r="CQ1" s="159"/>
      <c r="CR1" s="159"/>
      <c r="CS1" s="159"/>
      <c r="CT1" s="159"/>
      <c r="CU1" s="159"/>
      <c r="CV1" s="159"/>
      <c r="CW1" s="159"/>
      <c r="CX1" s="160"/>
      <c r="CY1" s="145" t="s">
        <v>100</v>
      </c>
      <c r="CZ1" s="137" t="s">
        <v>163</v>
      </c>
      <c r="DA1" s="138"/>
      <c r="DB1" s="138"/>
      <c r="DC1" s="139"/>
    </row>
    <row r="2" spans="1:107" x14ac:dyDescent="0.25">
      <c r="A2" s="148"/>
      <c r="B2" s="143" t="s">
        <v>129</v>
      </c>
      <c r="C2" s="143"/>
      <c r="D2" s="143" t="s">
        <v>18</v>
      </c>
      <c r="E2" s="143"/>
      <c r="F2" s="143" t="s">
        <v>19</v>
      </c>
      <c r="G2" s="143"/>
      <c r="H2" s="143" t="s">
        <v>20</v>
      </c>
      <c r="I2" s="143"/>
      <c r="J2" s="143" t="s">
        <v>130</v>
      </c>
      <c r="K2" s="143"/>
      <c r="L2" s="143" t="s">
        <v>131</v>
      </c>
      <c r="M2" s="143"/>
      <c r="N2" s="143" t="s">
        <v>132</v>
      </c>
      <c r="O2" s="144"/>
      <c r="P2" s="143" t="s">
        <v>133</v>
      </c>
      <c r="Q2" s="143"/>
      <c r="R2" s="143" t="s">
        <v>134</v>
      </c>
      <c r="S2" s="143"/>
      <c r="T2" s="143" t="s">
        <v>135</v>
      </c>
      <c r="U2" s="143"/>
      <c r="V2" s="143" t="s">
        <v>136</v>
      </c>
      <c r="W2" s="143"/>
      <c r="X2" s="143" t="s">
        <v>137</v>
      </c>
      <c r="Y2" s="143"/>
      <c r="Z2" s="143" t="s">
        <v>138</v>
      </c>
      <c r="AA2" s="143"/>
      <c r="AB2" s="143" t="s">
        <v>139</v>
      </c>
      <c r="AC2" s="143"/>
      <c r="AD2" s="143" t="s">
        <v>140</v>
      </c>
      <c r="AE2" s="143"/>
      <c r="AF2" s="146" t="s">
        <v>129</v>
      </c>
      <c r="AG2" s="146"/>
      <c r="AH2" s="146" t="s">
        <v>18</v>
      </c>
      <c r="AI2" s="146"/>
      <c r="AJ2" s="146" t="s">
        <v>19</v>
      </c>
      <c r="AK2" s="146"/>
      <c r="AL2" s="146" t="s">
        <v>20</v>
      </c>
      <c r="AM2" s="146"/>
      <c r="AN2" s="146" t="s">
        <v>130</v>
      </c>
      <c r="AO2" s="146"/>
      <c r="AP2" s="146" t="s">
        <v>131</v>
      </c>
      <c r="AQ2" s="146"/>
      <c r="AR2" s="146" t="s">
        <v>147</v>
      </c>
      <c r="AS2" s="152"/>
      <c r="AT2" s="146" t="s">
        <v>134</v>
      </c>
      <c r="AU2" s="146"/>
      <c r="AV2" s="146" t="s">
        <v>135</v>
      </c>
      <c r="AW2" s="146"/>
      <c r="AX2" s="146" t="s">
        <v>136</v>
      </c>
      <c r="AY2" s="146"/>
      <c r="AZ2" s="146" t="s">
        <v>137</v>
      </c>
      <c r="BA2" s="146"/>
      <c r="BB2" s="146" t="s">
        <v>138</v>
      </c>
      <c r="BC2" s="146"/>
      <c r="BD2" s="146" t="s">
        <v>139</v>
      </c>
      <c r="BE2" s="146"/>
      <c r="BF2" s="146" t="s">
        <v>140</v>
      </c>
      <c r="BG2" s="146"/>
      <c r="BH2" s="154" t="s">
        <v>145</v>
      </c>
      <c r="BI2" s="155"/>
      <c r="BJ2" s="150" t="s">
        <v>101</v>
      </c>
      <c r="BK2" s="147" t="s">
        <v>129</v>
      </c>
      <c r="BL2" s="147"/>
      <c r="BM2" s="147" t="s">
        <v>18</v>
      </c>
      <c r="BN2" s="147"/>
      <c r="BO2" s="147" t="s">
        <v>19</v>
      </c>
      <c r="BP2" s="147"/>
      <c r="BQ2" s="147" t="s">
        <v>20</v>
      </c>
      <c r="BR2" s="147"/>
      <c r="BS2" s="147" t="s">
        <v>130</v>
      </c>
      <c r="BT2" s="147"/>
      <c r="BU2" s="147" t="s">
        <v>131</v>
      </c>
      <c r="BV2" s="147"/>
      <c r="BW2" s="147" t="s">
        <v>147</v>
      </c>
      <c r="BX2" s="169"/>
      <c r="BY2" s="147" t="s">
        <v>134</v>
      </c>
      <c r="BZ2" s="147"/>
      <c r="CA2" s="147" t="s">
        <v>135</v>
      </c>
      <c r="CB2" s="147"/>
      <c r="CC2" s="147" t="s">
        <v>136</v>
      </c>
      <c r="CD2" s="147"/>
      <c r="CE2" s="147" t="s">
        <v>137</v>
      </c>
      <c r="CF2" s="147"/>
      <c r="CG2" s="147" t="s">
        <v>138</v>
      </c>
      <c r="CH2" s="147"/>
      <c r="CI2" s="147" t="s">
        <v>139</v>
      </c>
      <c r="CJ2" s="147"/>
      <c r="CK2" s="147" t="s">
        <v>140</v>
      </c>
      <c r="CL2" s="147"/>
      <c r="CM2" s="154" t="s">
        <v>150</v>
      </c>
      <c r="CN2" s="155"/>
      <c r="CO2" s="163" t="s">
        <v>151</v>
      </c>
      <c r="CP2" s="168" t="s">
        <v>60</v>
      </c>
      <c r="CQ2" s="168"/>
      <c r="CR2" s="168"/>
      <c r="CS2" s="168"/>
      <c r="CT2" s="157" t="s">
        <v>65</v>
      </c>
      <c r="CU2" s="157"/>
      <c r="CV2" s="157"/>
      <c r="CW2" s="157"/>
      <c r="CX2" s="161" t="s">
        <v>70</v>
      </c>
      <c r="CY2" s="145"/>
      <c r="CZ2" s="140"/>
      <c r="DA2" s="141"/>
      <c r="DB2" s="141"/>
      <c r="DC2" s="142"/>
    </row>
    <row r="3" spans="1:107" x14ac:dyDescent="0.25">
      <c r="A3" s="149"/>
      <c r="B3" s="61" t="s">
        <v>24</v>
      </c>
      <c r="C3" s="61" t="s">
        <v>25</v>
      </c>
      <c r="D3" s="61" t="s">
        <v>24</v>
      </c>
      <c r="E3" s="61" t="s">
        <v>25</v>
      </c>
      <c r="F3" s="61" t="s">
        <v>24</v>
      </c>
      <c r="G3" s="61" t="s">
        <v>25</v>
      </c>
      <c r="H3" s="61" t="s">
        <v>24</v>
      </c>
      <c r="I3" s="61" t="s">
        <v>25</v>
      </c>
      <c r="J3" s="61" t="s">
        <v>24</v>
      </c>
      <c r="K3" s="61" t="s">
        <v>25</v>
      </c>
      <c r="L3" s="61" t="s">
        <v>24</v>
      </c>
      <c r="M3" s="61" t="s">
        <v>25</v>
      </c>
      <c r="N3" s="61" t="s">
        <v>24</v>
      </c>
      <c r="O3" s="61" t="s">
        <v>25</v>
      </c>
      <c r="P3" s="61" t="s">
        <v>24</v>
      </c>
      <c r="Q3" s="61" t="s">
        <v>25</v>
      </c>
      <c r="R3" s="61" t="s">
        <v>24</v>
      </c>
      <c r="S3" s="61" t="s">
        <v>25</v>
      </c>
      <c r="T3" s="61" t="s">
        <v>24</v>
      </c>
      <c r="U3" s="61" t="s">
        <v>25</v>
      </c>
      <c r="V3" s="61" t="s">
        <v>24</v>
      </c>
      <c r="W3" s="61" t="s">
        <v>25</v>
      </c>
      <c r="X3" s="61" t="s">
        <v>24</v>
      </c>
      <c r="Y3" s="61" t="s">
        <v>25</v>
      </c>
      <c r="Z3" s="61" t="s">
        <v>24</v>
      </c>
      <c r="AA3" s="61" t="s">
        <v>25</v>
      </c>
      <c r="AB3" s="61" t="s">
        <v>24</v>
      </c>
      <c r="AC3" s="61" t="s">
        <v>25</v>
      </c>
      <c r="AD3" s="61" t="s">
        <v>24</v>
      </c>
      <c r="AE3" s="61" t="s">
        <v>25</v>
      </c>
      <c r="AF3" s="62" t="s">
        <v>141</v>
      </c>
      <c r="AG3" s="62" t="s">
        <v>142</v>
      </c>
      <c r="AH3" s="62" t="s">
        <v>141</v>
      </c>
      <c r="AI3" s="62" t="s">
        <v>142</v>
      </c>
      <c r="AJ3" s="62" t="s">
        <v>141</v>
      </c>
      <c r="AK3" s="62" t="s">
        <v>142</v>
      </c>
      <c r="AL3" s="62" t="s">
        <v>141</v>
      </c>
      <c r="AM3" s="62" t="s">
        <v>142</v>
      </c>
      <c r="AN3" s="62" t="s">
        <v>141</v>
      </c>
      <c r="AO3" s="62" t="s">
        <v>142</v>
      </c>
      <c r="AP3" s="62" t="s">
        <v>141</v>
      </c>
      <c r="AQ3" s="62" t="s">
        <v>142</v>
      </c>
      <c r="AR3" s="62" t="s">
        <v>141</v>
      </c>
      <c r="AS3" s="62" t="s">
        <v>142</v>
      </c>
      <c r="AT3" s="62" t="s">
        <v>141</v>
      </c>
      <c r="AU3" s="62" t="s">
        <v>142</v>
      </c>
      <c r="AV3" s="62" t="s">
        <v>141</v>
      </c>
      <c r="AW3" s="62" t="s">
        <v>142</v>
      </c>
      <c r="AX3" s="62" t="s">
        <v>141</v>
      </c>
      <c r="AY3" s="62" t="s">
        <v>142</v>
      </c>
      <c r="AZ3" s="62" t="s">
        <v>141</v>
      </c>
      <c r="BA3" s="62" t="s">
        <v>142</v>
      </c>
      <c r="BB3" s="62" t="s">
        <v>141</v>
      </c>
      <c r="BC3" s="62" t="s">
        <v>142</v>
      </c>
      <c r="BD3" s="62" t="s">
        <v>141</v>
      </c>
      <c r="BE3" s="62" t="s">
        <v>142</v>
      </c>
      <c r="BF3" s="62" t="s">
        <v>141</v>
      </c>
      <c r="BG3" s="62" t="s">
        <v>142</v>
      </c>
      <c r="BH3" s="63" t="s">
        <v>141</v>
      </c>
      <c r="BI3" s="63" t="s">
        <v>142</v>
      </c>
      <c r="BJ3" s="151"/>
      <c r="BK3" s="69" t="s">
        <v>141</v>
      </c>
      <c r="BL3" s="69" t="s">
        <v>142</v>
      </c>
      <c r="BM3" s="69" t="s">
        <v>141</v>
      </c>
      <c r="BN3" s="69" t="s">
        <v>142</v>
      </c>
      <c r="BO3" s="69" t="s">
        <v>141</v>
      </c>
      <c r="BP3" s="69" t="s">
        <v>142</v>
      </c>
      <c r="BQ3" s="69" t="s">
        <v>141</v>
      </c>
      <c r="BR3" s="69" t="s">
        <v>142</v>
      </c>
      <c r="BS3" s="69" t="s">
        <v>141</v>
      </c>
      <c r="BT3" s="69" t="s">
        <v>142</v>
      </c>
      <c r="BU3" s="69" t="s">
        <v>141</v>
      </c>
      <c r="BV3" s="69" t="s">
        <v>142</v>
      </c>
      <c r="BW3" s="69" t="s">
        <v>141</v>
      </c>
      <c r="BX3" s="69" t="s">
        <v>142</v>
      </c>
      <c r="BY3" s="69" t="s">
        <v>141</v>
      </c>
      <c r="BZ3" s="69" t="s">
        <v>142</v>
      </c>
      <c r="CA3" s="69" t="s">
        <v>141</v>
      </c>
      <c r="CB3" s="69" t="s">
        <v>142</v>
      </c>
      <c r="CC3" s="69" t="s">
        <v>141</v>
      </c>
      <c r="CD3" s="69" t="s">
        <v>142</v>
      </c>
      <c r="CE3" s="69" t="s">
        <v>141</v>
      </c>
      <c r="CF3" s="69" t="s">
        <v>142</v>
      </c>
      <c r="CG3" s="69" t="s">
        <v>141</v>
      </c>
      <c r="CH3" s="69" t="s">
        <v>142</v>
      </c>
      <c r="CI3" s="69" t="s">
        <v>141</v>
      </c>
      <c r="CJ3" s="69" t="s">
        <v>142</v>
      </c>
      <c r="CK3" s="69" t="s">
        <v>141</v>
      </c>
      <c r="CL3" s="69" t="s">
        <v>142</v>
      </c>
      <c r="CM3" s="63" t="s">
        <v>141</v>
      </c>
      <c r="CN3" s="63" t="s">
        <v>142</v>
      </c>
      <c r="CO3" s="164"/>
      <c r="CP3" s="76" t="s">
        <v>152</v>
      </c>
      <c r="CQ3" s="72" t="s">
        <v>154</v>
      </c>
      <c r="CR3" s="72" t="s">
        <v>155</v>
      </c>
      <c r="CS3" s="72" t="s">
        <v>153</v>
      </c>
      <c r="CT3" s="75" t="s">
        <v>152</v>
      </c>
      <c r="CU3" s="73" t="s">
        <v>154</v>
      </c>
      <c r="CV3" s="73" t="s">
        <v>155</v>
      </c>
      <c r="CW3" s="73" t="s">
        <v>153</v>
      </c>
      <c r="CX3" s="162"/>
      <c r="CY3" s="145"/>
      <c r="CZ3" s="79" t="s">
        <v>164</v>
      </c>
      <c r="DA3" s="79" t="s">
        <v>165</v>
      </c>
      <c r="DB3" s="79" t="s">
        <v>166</v>
      </c>
      <c r="DC3" s="80" t="s">
        <v>167</v>
      </c>
    </row>
    <row r="4" spans="1:107" x14ac:dyDescent="0.25">
      <c r="A4" s="64" t="str">
        <f>T6.1!B5</f>
        <v>IKA TRANS spol. s r. o.</v>
      </c>
      <c r="B4" s="65">
        <f>T6.2!C7</f>
        <v>0</v>
      </c>
      <c r="C4" s="65">
        <f>T6.2!C8</f>
        <v>0</v>
      </c>
      <c r="D4" s="65">
        <f>T6.2!C9</f>
        <v>0</v>
      </c>
      <c r="E4" s="65">
        <f>T6.2!C10</f>
        <v>0</v>
      </c>
      <c r="F4" s="65">
        <f>T6.2!C11</f>
        <v>0</v>
      </c>
      <c r="G4" s="65">
        <f>T6.2!C12</f>
        <v>0</v>
      </c>
      <c r="H4" s="65">
        <f>T6.2!C13</f>
        <v>1</v>
      </c>
      <c r="I4" s="65">
        <f>T6.2!C14</f>
        <v>1</v>
      </c>
      <c r="J4" s="65">
        <f>T6.2!C15</f>
        <v>0</v>
      </c>
      <c r="K4" s="65">
        <f>T6.2!C16</f>
        <v>0</v>
      </c>
      <c r="L4" s="65">
        <f>T6.2!C17</f>
        <v>0</v>
      </c>
      <c r="M4" s="65">
        <f>T6.2!C18</f>
        <v>0</v>
      </c>
      <c r="N4" s="65">
        <f>T6.2!C19</f>
        <v>0</v>
      </c>
      <c r="O4" s="65">
        <f>T6.2!C20</f>
        <v>0</v>
      </c>
      <c r="P4" s="65">
        <f>T6.2!C21</f>
        <v>5</v>
      </c>
      <c r="Q4" s="65">
        <f>T6.2!C22</f>
        <v>5</v>
      </c>
      <c r="R4" s="65">
        <f>T6.2!C23</f>
        <v>0</v>
      </c>
      <c r="S4" s="65">
        <f>T6.2!C24</f>
        <v>0</v>
      </c>
      <c r="T4" s="65">
        <f>T6.2!C25</f>
        <v>0</v>
      </c>
      <c r="U4" s="65">
        <f>T6.2!C26</f>
        <v>0</v>
      </c>
      <c r="V4" s="65">
        <f>T6.2!C27</f>
        <v>0</v>
      </c>
      <c r="W4" s="65">
        <f>T6.2!C28</f>
        <v>0</v>
      </c>
      <c r="X4" s="65">
        <f>T6.2!C29</f>
        <v>0</v>
      </c>
      <c r="Y4" s="65">
        <f>T6.2!C30</f>
        <v>0</v>
      </c>
      <c r="Z4" s="65">
        <f>T6.2!C31</f>
        <v>0</v>
      </c>
      <c r="AA4" s="65">
        <f>T6.2!C32</f>
        <v>0</v>
      </c>
      <c r="AB4" s="65">
        <f>T6.2!C33</f>
        <v>0</v>
      </c>
      <c r="AC4" s="65">
        <f>T6.2!C34</f>
        <v>0</v>
      </c>
      <c r="AD4" s="65">
        <f>T6.2!C35</f>
        <v>0</v>
      </c>
      <c r="AE4" s="65">
        <f>T6.2!C36</f>
        <v>0</v>
      </c>
      <c r="AF4" s="66">
        <f>T11.2.1!H6</f>
        <v>0</v>
      </c>
      <c r="AG4" s="66">
        <f>T11.2.1!I6</f>
        <v>0</v>
      </c>
      <c r="AH4" s="66">
        <f>T11.2.1!H7</f>
        <v>0</v>
      </c>
      <c r="AI4" s="66">
        <f>T11.2.1!I7</f>
        <v>0</v>
      </c>
      <c r="AJ4" s="66">
        <f>T11.2.1!H8</f>
        <v>0</v>
      </c>
      <c r="AK4" s="66">
        <f>T11.2.1!I8</f>
        <v>0</v>
      </c>
      <c r="AL4" s="66">
        <f>T11.2.1!H9</f>
        <v>0</v>
      </c>
      <c r="AM4" s="66">
        <f>T11.2.1!I9</f>
        <v>0</v>
      </c>
      <c r="AN4" s="66">
        <f>T11.2.1!H10</f>
        <v>0</v>
      </c>
      <c r="AO4" s="66">
        <f>T11.2.1!I10</f>
        <v>0</v>
      </c>
      <c r="AP4" s="66">
        <f>T11.2.1!H11</f>
        <v>0</v>
      </c>
      <c r="AQ4" s="66">
        <f>T11.2.1!I11</f>
        <v>0</v>
      </c>
      <c r="AR4" s="66">
        <f>T11.2.1!H12</f>
        <v>0</v>
      </c>
      <c r="AS4" s="66">
        <f>T11.2.1!I12</f>
        <v>0</v>
      </c>
      <c r="AT4" s="66">
        <f>T11.2.1!H13</f>
        <v>0</v>
      </c>
      <c r="AU4" s="66">
        <f>T11.2.1!I13</f>
        <v>0</v>
      </c>
      <c r="AV4" s="66">
        <f>T11.2.1!H14</f>
        <v>0</v>
      </c>
      <c r="AW4" s="66">
        <f>T11.2.1!I14</f>
        <v>0</v>
      </c>
      <c r="AX4" s="66">
        <f>T11.2.1!H15</f>
        <v>0</v>
      </c>
      <c r="AY4" s="66">
        <f>T11.2.1!I15</f>
        <v>0</v>
      </c>
      <c r="AZ4" s="66">
        <f>T11.2.1!H16</f>
        <v>0</v>
      </c>
      <c r="BA4" s="66">
        <f>T11.2.1!I16</f>
        <v>0</v>
      </c>
      <c r="BB4" s="66">
        <f>T11.2.1!H17</f>
        <v>0</v>
      </c>
      <c r="BC4" s="66">
        <f>T11.2.1!I17</f>
        <v>0</v>
      </c>
      <c r="BD4" s="66">
        <f>T11.2.1!H18</f>
        <v>0</v>
      </c>
      <c r="BE4" s="66">
        <f>T11.2.1!I18</f>
        <v>0</v>
      </c>
      <c r="BF4" s="66">
        <f>T11.2.1!H19</f>
        <v>0</v>
      </c>
      <c r="BG4" s="66">
        <f>T11.2.1!I19</f>
        <v>0</v>
      </c>
      <c r="BH4" s="66">
        <f>T11.2.1!H20</f>
        <v>0</v>
      </c>
      <c r="BI4" s="66">
        <f>T11.2.1!I20</f>
        <v>0</v>
      </c>
      <c r="BJ4" s="66">
        <f>T11.2.1!H21</f>
        <v>0</v>
      </c>
      <c r="BK4" s="65">
        <f>T11.2.1!J6</f>
        <v>0</v>
      </c>
      <c r="BL4" s="65">
        <f>T11.2.1!K6</f>
        <v>0</v>
      </c>
      <c r="BM4" s="65">
        <f>T11.2.1!J7</f>
        <v>0</v>
      </c>
      <c r="BN4" s="65">
        <f>T11.2.1!K7</f>
        <v>0</v>
      </c>
      <c r="BO4" s="65">
        <f>T11.2.1!J8</f>
        <v>0</v>
      </c>
      <c r="BP4" s="65">
        <f>T11.2.1!K8</f>
        <v>0</v>
      </c>
      <c r="BQ4" s="65">
        <f>T11.2.1!J9</f>
        <v>0</v>
      </c>
      <c r="BR4" s="65">
        <f>T11.2.1!K9</f>
        <v>0</v>
      </c>
      <c r="BS4" s="65">
        <f>T11.2.1!J10</f>
        <v>0</v>
      </c>
      <c r="BT4" s="65">
        <f>T11.2.1!K10</f>
        <v>0</v>
      </c>
      <c r="BU4" s="65">
        <f>T11.2.1!J11</f>
        <v>0</v>
      </c>
      <c r="BV4" s="65">
        <f>T11.2.1!K11</f>
        <v>0</v>
      </c>
      <c r="BW4" s="65">
        <f>T11.2.1!J12</f>
        <v>0</v>
      </c>
      <c r="BX4" s="65">
        <f>T11.2.1!K12</f>
        <v>0</v>
      </c>
      <c r="BY4" s="65">
        <f>T11.2.1!J13</f>
        <v>0</v>
      </c>
      <c r="BZ4" s="65">
        <f>T11.2.1!K13</f>
        <v>0</v>
      </c>
      <c r="CA4" s="65">
        <f>T11.2.1!J14</f>
        <v>0</v>
      </c>
      <c r="CB4" s="65">
        <f>T11.2.1!K14</f>
        <v>0</v>
      </c>
      <c r="CC4" s="65">
        <f>T11.2.1!J15</f>
        <v>0</v>
      </c>
      <c r="CD4" s="65">
        <f>T11.2.1!K15</f>
        <v>0</v>
      </c>
      <c r="CE4" s="65">
        <f>T11.2.1!J16</f>
        <v>0</v>
      </c>
      <c r="CF4" s="65">
        <f>T11.2.1!K16</f>
        <v>0</v>
      </c>
      <c r="CG4" s="65">
        <f>T11.2.1!J17</f>
        <v>0</v>
      </c>
      <c r="CH4" s="65">
        <f>T11.2.1!K17</f>
        <v>0</v>
      </c>
      <c r="CI4" s="65">
        <f>T11.2.1!J18</f>
        <v>0</v>
      </c>
      <c r="CJ4" s="65">
        <f>T11.2.1!K18</f>
        <v>0</v>
      </c>
      <c r="CK4" s="65">
        <f>T11.2.1!J19</f>
        <v>0</v>
      </c>
      <c r="CL4" s="65">
        <f>T11.2.1!K19</f>
        <v>0</v>
      </c>
      <c r="CM4" s="65">
        <f>T11.2.1!J20</f>
        <v>0</v>
      </c>
      <c r="CN4" s="65">
        <f>T11.2.1!K20</f>
        <v>0</v>
      </c>
      <c r="CO4" s="65">
        <f>T11.2.1!J21</f>
        <v>0</v>
      </c>
      <c r="CP4" s="67">
        <f>T6.3!C5</f>
        <v>74</v>
      </c>
      <c r="CQ4" s="67">
        <f>T6.3!C6</f>
        <v>0</v>
      </c>
      <c r="CR4" s="67">
        <f>T6.3!C7</f>
        <v>74</v>
      </c>
      <c r="CS4" s="67">
        <f>T6.3!C8</f>
        <v>2100</v>
      </c>
      <c r="CT4" s="67">
        <f>T6.3!C9</f>
        <v>0.33</v>
      </c>
      <c r="CU4" s="67">
        <f>T6.3!C10</f>
        <v>0</v>
      </c>
      <c r="CV4" s="67">
        <f>T6.3!C11</f>
        <v>0.33</v>
      </c>
      <c r="CW4" s="67">
        <f>T6.3!C12</f>
        <v>1.86</v>
      </c>
      <c r="CX4" s="71">
        <f>T6.3!C13</f>
        <v>3.0000000000000001E-5</v>
      </c>
      <c r="CY4" s="68">
        <f>T6.2!F40</f>
        <v>100</v>
      </c>
      <c r="CZ4" s="81">
        <f>T6.1!C10</f>
        <v>1</v>
      </c>
      <c r="DA4" s="81">
        <f>T6.1!C11</f>
        <v>14</v>
      </c>
      <c r="DB4" s="81">
        <f>T6.1!C12</f>
        <v>0</v>
      </c>
      <c r="DC4" s="81">
        <f>CZ4+DA4+DB4</f>
        <v>15</v>
      </c>
    </row>
    <row r="5" spans="1:107" x14ac:dyDescent="0.25">
      <c r="CL5" s="70"/>
    </row>
  </sheetData>
  <sheetProtection password="C78E" sheet="1" objects="1" scenarios="1" selectLockedCells="1"/>
  <mergeCells count="57"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Admin</cp:lastModifiedBy>
  <dcterms:created xsi:type="dcterms:W3CDTF">2016-09-20T10:31:40Z</dcterms:created>
  <dcterms:modified xsi:type="dcterms:W3CDTF">2018-02-26T09:12:01Z</dcterms:modified>
</cp:coreProperties>
</file>